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00" windowHeight="7880" activeTab="0"/>
  </bookViews>
  <sheets>
    <sheet name="Materials Calculator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<sst xmlns="http://schemas.openxmlformats.org/spreadsheetml/2006/main" count="50" uniqueCount="42">
  <si>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Please Specify the Area of the Deck</t>
  </si>
  <si>
    <t>Length</t>
  </si>
  <si>
    <t>Width</t>
  </si>
  <si>
    <t>Area 1</t>
  </si>
  <si>
    <t>Area 2</t>
  </si>
  <si>
    <t>Area 3</t>
  </si>
  <si>
    <t>Area 4</t>
  </si>
  <si>
    <t>Total Area</t>
  </si>
  <si>
    <t>88mm</t>
  </si>
  <si>
    <t>137mm</t>
  </si>
  <si>
    <t>boards</t>
  </si>
  <si>
    <t>Decking</t>
  </si>
  <si>
    <t>Adhesive</t>
  </si>
  <si>
    <t xml:space="preserve">I will be using </t>
  </si>
  <si>
    <t>My Shopping List</t>
  </si>
  <si>
    <t>I require</t>
  </si>
  <si>
    <t>or</t>
  </si>
  <si>
    <t>Fastening</t>
  </si>
  <si>
    <t>KlevaKlip Top Fix</t>
  </si>
  <si>
    <t>KlevaKlip Saddle</t>
  </si>
  <si>
    <t>to fix my ModWood Deck</t>
  </si>
  <si>
    <t>Screws or Nails</t>
  </si>
  <si>
    <t>What kind of fasteners do I require</t>
  </si>
  <si>
    <t>Galvanised</t>
  </si>
  <si>
    <t>Do You have a colour in mind?</t>
  </si>
  <si>
    <t>Jarrah</t>
  </si>
  <si>
    <t>Blackbean</t>
  </si>
  <si>
    <t>Silvergum</t>
  </si>
  <si>
    <t>I require approx</t>
  </si>
  <si>
    <t>What width board do you wish to use?</t>
  </si>
  <si>
    <t>ModWood Decking Material Calculator</t>
  </si>
  <si>
    <t>To install my new ModWood Deck I require the following:</t>
  </si>
  <si>
    <t>Do you need to include wastage?</t>
  </si>
  <si>
    <t>Redwoood</t>
  </si>
  <si>
    <t>Tallowwood</t>
  </si>
  <si>
    <t>Grey</t>
  </si>
  <si>
    <t xml:space="preserve">Stainless </t>
  </si>
  <si>
    <t>Please Note:  All calculations are based on 450mm Joist centres.</t>
  </si>
  <si>
    <t>*Please enter the measurements in lineal metres</t>
  </si>
  <si>
    <t>lineal metres</t>
  </si>
  <si>
    <t>Toolbox Fuller Adhesive</t>
  </si>
  <si>
    <t>square meters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</si>
</sst>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&quot;$&quot;#,##0.00"/>
    <numFmt numFmtId="167" formatCode="&quot;$&quot;#,##0.000"/>
    <numFmt numFmtId="168" formatCode="&quot;$&quot;#,##0.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9]dddd\,\ d\ mmmm\ yyyy"/>
    <numFmt numFmtId="179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i/>
      <sz val="9"/>
      <name val="Calibri"/>
      <family val="2"/>
    </font>
    <font>
      <sz val="11"/>
      <color indexed="22"/>
      <name val="Calibri"/>
      <family val="2"/>
    </font>
    <font>
      <b/>
      <sz val="14"/>
      <color indexed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5" fillId="34" borderId="10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8" fillId="34" borderId="13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14" xfId="0" applyFont="1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left"/>
      <protection/>
    </xf>
    <xf numFmtId="1" fontId="5" fillId="33" borderId="15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"/>
      <protection/>
    </xf>
    <xf numFmtId="1" fontId="6" fillId="35" borderId="13" xfId="0" applyNumberFormat="1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5" borderId="15" xfId="0" applyFont="1" applyFill="1" applyBorder="1" applyAlignment="1" applyProtection="1">
      <alignment horizontal="center"/>
      <protection locked="0"/>
    </xf>
    <xf numFmtId="9" fontId="5" fillId="35" borderId="15" xfId="57" applyFont="1" applyFill="1" applyBorder="1" applyAlignment="1" applyProtection="1">
      <alignment horizontal="center"/>
      <protection locked="0"/>
    </xf>
    <xf numFmtId="1" fontId="5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 horizontal="left"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9" fontId="4" fillId="0" borderId="0" xfId="57" applyFont="1" applyFill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0" fillId="34" borderId="0" xfId="0" applyFill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" fillId="33" borderId="0" xfId="0" applyFont="1" applyFill="1" applyAlignment="1">
      <alignment horizontal="center"/>
    </xf>
    <xf numFmtId="0" fontId="6" fillId="34" borderId="14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1" fontId="6" fillId="35" borderId="0" xfId="0" applyNumberFormat="1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/>
      <protection/>
    </xf>
    <xf numFmtId="1" fontId="6" fillId="35" borderId="13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center"/>
    </xf>
    <xf numFmtId="165" fontId="10" fillId="34" borderId="0" xfId="0" applyNumberFormat="1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 horizontal="center"/>
    </xf>
    <xf numFmtId="0" fontId="3" fillId="35" borderId="13" xfId="0" applyFont="1" applyFill="1" applyBorder="1" applyAlignment="1" applyProtection="1">
      <alignment/>
      <protection/>
    </xf>
    <xf numFmtId="1" fontId="6" fillId="35" borderId="0" xfId="0" applyNumberFormat="1" applyFont="1" applyFill="1" applyBorder="1" applyAlignment="1" applyProtection="1">
      <alignment horizontal="left"/>
      <protection/>
    </xf>
    <xf numFmtId="0" fontId="5" fillId="34" borderId="13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5" fillId="35" borderId="13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14" xfId="0" applyFont="1" applyFill="1" applyBorder="1" applyAlignment="1" applyProtection="1">
      <alignment horizontal="center"/>
      <protection/>
    </xf>
    <xf numFmtId="0" fontId="5" fillId="35" borderId="15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0" fontId="11" fillId="35" borderId="16" xfId="0" applyFont="1" applyFill="1" applyBorder="1" applyAlignment="1" applyProtection="1">
      <alignment horizontal="center"/>
      <protection/>
    </xf>
    <xf numFmtId="0" fontId="11" fillId="35" borderId="17" xfId="0" applyFont="1" applyFill="1" applyBorder="1" applyAlignment="1" applyProtection="1">
      <alignment horizontal="center"/>
      <protection/>
    </xf>
    <xf numFmtId="0" fontId="11" fillId="35" borderId="1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2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32" customWidth="1"/>
    <col min="3" max="3" width="10.7109375" style="32" customWidth="1"/>
    <col min="4" max="4" width="7.421875" style="32" customWidth="1"/>
    <col min="5" max="5" width="10.8515625" style="32" customWidth="1"/>
    <col min="6" max="6" width="0.42578125" style="32" customWidth="1"/>
    <col min="7" max="7" width="11.28125" style="32" customWidth="1"/>
    <col min="8" max="8" width="9.8515625" style="32" customWidth="1"/>
    <col min="9" max="9" width="0.71875" style="32" customWidth="1"/>
    <col min="10" max="11" width="10.00390625" style="32" customWidth="1"/>
    <col min="12" max="12" width="9.8515625" style="32" customWidth="1"/>
    <col min="13" max="13" width="16.140625" style="1" hidden="1" customWidth="1"/>
    <col min="14" max="15" width="9.8515625" style="1" customWidth="1"/>
    <col min="16" max="16" width="7.28125" style="1" customWidth="1"/>
    <col min="17" max="16384" width="9.140625" style="1" customWidth="1"/>
  </cols>
  <sheetData>
    <row r="1" spans="2:12" ht="13.5">
      <c r="B1" s="5"/>
      <c r="C1" s="6"/>
      <c r="D1" s="6"/>
      <c r="E1" s="6"/>
      <c r="F1" s="6"/>
      <c r="G1" s="6"/>
      <c r="H1" s="6"/>
      <c r="I1" s="6"/>
      <c r="J1" s="6"/>
      <c r="K1" s="6"/>
      <c r="L1" s="7"/>
    </row>
    <row r="2" spans="2:12" ht="18">
      <c r="B2" s="8" t="s">
        <v>30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5" ht="13.5">
      <c r="B3" s="11"/>
      <c r="C3" s="9"/>
      <c r="D3" s="9"/>
      <c r="E3" s="9"/>
      <c r="F3" s="9"/>
      <c r="G3" s="63" t="s">
        <v>3</v>
      </c>
      <c r="H3" s="63"/>
      <c r="I3" s="9"/>
      <c r="J3" s="63" t="s">
        <v>4</v>
      </c>
      <c r="K3" s="63"/>
      <c r="L3" s="13"/>
      <c r="M3" s="2"/>
      <c r="N3" s="2"/>
      <c r="O3" s="2"/>
    </row>
    <row r="4" spans="2:15" ht="13.5">
      <c r="B4" s="11"/>
      <c r="C4" s="9"/>
      <c r="D4" s="9"/>
      <c r="E4" s="9"/>
      <c r="F4" s="9"/>
      <c r="G4" s="12" t="s">
        <v>1</v>
      </c>
      <c r="H4" s="12" t="s">
        <v>2</v>
      </c>
      <c r="I4" s="9"/>
      <c r="J4" s="12" t="s">
        <v>1</v>
      </c>
      <c r="K4" s="12" t="s">
        <v>2</v>
      </c>
      <c r="L4" s="13"/>
      <c r="M4" s="2"/>
      <c r="N4" s="2"/>
      <c r="O4" s="2"/>
    </row>
    <row r="5" spans="2:15" ht="18.75" customHeight="1">
      <c r="B5" s="62" t="s">
        <v>0</v>
      </c>
      <c r="C5" s="63"/>
      <c r="D5" s="63"/>
      <c r="E5" s="63"/>
      <c r="F5" s="9"/>
      <c r="G5" s="33"/>
      <c r="H5" s="33"/>
      <c r="I5" s="12"/>
      <c r="J5" s="33"/>
      <c r="K5" s="33"/>
      <c r="L5" s="10"/>
      <c r="M5" s="4"/>
      <c r="N5" s="4"/>
      <c r="O5" s="4"/>
    </row>
    <row r="6" spans="2:15" ht="18.75" customHeight="1">
      <c r="B6" s="11"/>
      <c r="C6" s="9"/>
      <c r="D6" s="9"/>
      <c r="E6" s="9"/>
      <c r="F6" s="9"/>
      <c r="G6" s="63" t="s">
        <v>5</v>
      </c>
      <c r="H6" s="63"/>
      <c r="I6" s="12"/>
      <c r="J6" s="63" t="s">
        <v>6</v>
      </c>
      <c r="K6" s="63"/>
      <c r="L6" s="13"/>
      <c r="M6" s="2"/>
      <c r="N6" s="2"/>
      <c r="O6" s="2"/>
    </row>
    <row r="7" spans="2:15" ht="18.75" customHeight="1">
      <c r="B7" s="64" t="s">
        <v>38</v>
      </c>
      <c r="C7" s="65"/>
      <c r="D7" s="65"/>
      <c r="E7" s="65"/>
      <c r="F7" s="9"/>
      <c r="G7" s="12" t="s">
        <v>1</v>
      </c>
      <c r="H7" s="12" t="s">
        <v>2</v>
      </c>
      <c r="I7" s="12"/>
      <c r="J7" s="12" t="s">
        <v>1</v>
      </c>
      <c r="K7" s="12" t="s">
        <v>2</v>
      </c>
      <c r="L7" s="13"/>
      <c r="M7" s="2"/>
      <c r="N7" s="2"/>
      <c r="O7" s="2"/>
    </row>
    <row r="8" spans="2:15" ht="18.75" customHeight="1">
      <c r="B8" s="11"/>
      <c r="C8" s="9"/>
      <c r="D8" s="9"/>
      <c r="E8" s="9"/>
      <c r="F8" s="9"/>
      <c r="G8" s="33"/>
      <c r="H8" s="33"/>
      <c r="I8" s="12">
        <v>4</v>
      </c>
      <c r="J8" s="33"/>
      <c r="K8" s="33"/>
      <c r="L8" s="10"/>
      <c r="M8" s="4"/>
      <c r="N8" s="4"/>
      <c r="O8" s="4"/>
    </row>
    <row r="9" spans="2:12" ht="13.5">
      <c r="B9" s="11"/>
      <c r="C9" s="9"/>
      <c r="D9" s="9"/>
      <c r="E9" s="9"/>
      <c r="F9" s="9"/>
      <c r="G9" s="9"/>
      <c r="H9" s="9"/>
      <c r="I9" s="9"/>
      <c r="J9" s="9"/>
      <c r="K9" s="9"/>
      <c r="L9" s="10"/>
    </row>
    <row r="10" spans="2:12" ht="5.25" customHeight="1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2:12" ht="18.75" customHeight="1">
      <c r="B11" s="60" t="s">
        <v>7</v>
      </c>
      <c r="C11" s="61"/>
      <c r="D11" s="61"/>
      <c r="E11" s="61"/>
      <c r="F11" s="15"/>
      <c r="G11" s="19">
        <f>(G5*H5)+(J5*K5)+(G8*H8)+(J8*K8)</f>
        <v>0</v>
      </c>
      <c r="H11" s="15" t="s">
        <v>41</v>
      </c>
      <c r="I11" s="15"/>
      <c r="J11" s="15"/>
      <c r="K11" s="15"/>
      <c r="L11" s="16"/>
    </row>
    <row r="12" spans="2:12" ht="8.25" customHeight="1">
      <c r="B12" s="17"/>
      <c r="C12" s="18"/>
      <c r="D12" s="18"/>
      <c r="E12" s="18"/>
      <c r="F12" s="15"/>
      <c r="G12" s="18"/>
      <c r="H12" s="15"/>
      <c r="I12" s="15"/>
      <c r="J12" s="15"/>
      <c r="K12" s="15"/>
      <c r="L12" s="16"/>
    </row>
    <row r="13" spans="2:12" ht="18.75" customHeight="1">
      <c r="B13" s="11"/>
      <c r="C13" s="9"/>
      <c r="D13" s="9"/>
      <c r="E13" s="9"/>
      <c r="F13" s="9"/>
      <c r="G13" s="12"/>
      <c r="H13" s="9"/>
      <c r="I13" s="9"/>
      <c r="J13" s="9"/>
      <c r="K13" s="9"/>
      <c r="L13" s="10"/>
    </row>
    <row r="14" spans="2:12" ht="12.75" customHeight="1">
      <c r="B14" s="68" t="s">
        <v>11</v>
      </c>
      <c r="C14" s="69"/>
      <c r="D14" s="69"/>
      <c r="E14" s="69"/>
      <c r="F14" s="69"/>
      <c r="G14" s="69"/>
      <c r="H14" s="69"/>
      <c r="I14" s="69"/>
      <c r="J14" s="69"/>
      <c r="K14" s="69"/>
      <c r="L14" s="70"/>
    </row>
    <row r="15" spans="2:15" ht="18.75" customHeight="1">
      <c r="B15" s="11"/>
      <c r="C15" s="9"/>
      <c r="D15" s="9"/>
      <c r="E15" s="9"/>
      <c r="F15" s="9"/>
      <c r="G15" s="12"/>
      <c r="H15" s="9"/>
      <c r="I15" s="9"/>
      <c r="J15" s="9"/>
      <c r="K15" s="9"/>
      <c r="L15" s="10"/>
      <c r="M15" s="39"/>
      <c r="N15" s="46"/>
      <c r="O15" s="46"/>
    </row>
    <row r="16" spans="2:15" ht="15" customHeight="1">
      <c r="B16" s="58" t="s">
        <v>24</v>
      </c>
      <c r="C16" s="59"/>
      <c r="D16" s="59"/>
      <c r="E16" s="59"/>
      <c r="F16" s="9"/>
      <c r="G16" s="33"/>
      <c r="H16" s="9"/>
      <c r="I16" s="9"/>
      <c r="J16" s="9"/>
      <c r="K16" s="9"/>
      <c r="L16" s="10"/>
      <c r="M16" s="39"/>
      <c r="N16" s="46"/>
      <c r="O16" s="46"/>
    </row>
    <row r="17" spans="2:15" ht="18.75" customHeight="1">
      <c r="B17" s="11"/>
      <c r="C17" s="9"/>
      <c r="D17" s="9"/>
      <c r="E17" s="9"/>
      <c r="F17" s="9"/>
      <c r="G17" s="12"/>
      <c r="H17" s="9"/>
      <c r="I17" s="9"/>
      <c r="J17" s="9"/>
      <c r="K17" s="9"/>
      <c r="L17" s="10"/>
      <c r="M17" s="39"/>
      <c r="N17" s="46"/>
      <c r="O17" s="46"/>
    </row>
    <row r="18" spans="2:15" ht="13.5">
      <c r="B18" s="62" t="s">
        <v>29</v>
      </c>
      <c r="C18" s="63"/>
      <c r="D18" s="63"/>
      <c r="E18" s="63"/>
      <c r="F18" s="9"/>
      <c r="G18" s="33"/>
      <c r="H18" s="20"/>
      <c r="I18" s="9"/>
      <c r="J18" s="9"/>
      <c r="K18" s="9"/>
      <c r="L18" s="10"/>
      <c r="M18" s="39" t="s">
        <v>8</v>
      </c>
      <c r="N18" s="46"/>
      <c r="O18" s="46"/>
    </row>
    <row r="19" spans="2:15" ht="13.5">
      <c r="B19" s="11"/>
      <c r="C19" s="9"/>
      <c r="D19" s="9"/>
      <c r="E19" s="9"/>
      <c r="F19" s="9"/>
      <c r="G19" s="9"/>
      <c r="H19" s="20"/>
      <c r="I19" s="9"/>
      <c r="J19" s="9"/>
      <c r="K19" s="9"/>
      <c r="L19" s="10"/>
      <c r="M19" s="39" t="s">
        <v>9</v>
      </c>
      <c r="N19" s="46"/>
      <c r="O19" s="46"/>
    </row>
    <row r="20" spans="2:15" ht="13.5">
      <c r="B20" s="62" t="s">
        <v>32</v>
      </c>
      <c r="C20" s="63"/>
      <c r="D20" s="63"/>
      <c r="E20" s="63"/>
      <c r="F20" s="9"/>
      <c r="G20" s="34">
        <v>0</v>
      </c>
      <c r="H20" s="20"/>
      <c r="I20" s="9"/>
      <c r="J20" s="9"/>
      <c r="K20" s="9"/>
      <c r="L20" s="10"/>
      <c r="M20" s="39"/>
      <c r="N20" s="46"/>
      <c r="O20" s="46"/>
    </row>
    <row r="21" spans="2:15" ht="13.5">
      <c r="B21" s="62"/>
      <c r="C21" s="63"/>
      <c r="D21" s="63"/>
      <c r="E21" s="63"/>
      <c r="F21" s="9"/>
      <c r="G21" s="9"/>
      <c r="H21" s="12"/>
      <c r="I21" s="9"/>
      <c r="J21" s="9"/>
      <c r="K21" s="9"/>
      <c r="L21" s="10"/>
      <c r="M21" s="39"/>
      <c r="N21" s="46"/>
      <c r="O21" s="46"/>
    </row>
    <row r="22" spans="2:15" ht="13.5">
      <c r="B22" s="58" t="s">
        <v>15</v>
      </c>
      <c r="C22" s="59"/>
      <c r="D22" s="59"/>
      <c r="E22" s="59"/>
      <c r="F22" s="9"/>
      <c r="G22" s="23" t="str">
        <f>IF(G18="88mm",G11*10.8695+(G11*10.8695*G20),IF(G18="137mm",G11*7.0921+(G11*7.0921*G20),"0"))</f>
        <v>0</v>
      </c>
      <c r="H22" s="24" t="s">
        <v>39</v>
      </c>
      <c r="I22" s="9"/>
      <c r="J22" s="9"/>
      <c r="K22" s="9"/>
      <c r="L22" s="10"/>
      <c r="M22" s="40">
        <v>0</v>
      </c>
      <c r="N22" s="46"/>
      <c r="O22" s="46"/>
    </row>
    <row r="23" spans="2:15" ht="13.5">
      <c r="B23" s="11"/>
      <c r="C23" s="9"/>
      <c r="D23" s="9"/>
      <c r="E23" s="22" t="s">
        <v>16</v>
      </c>
      <c r="F23" s="9"/>
      <c r="G23" s="53">
        <f>(G22/5.4)</f>
        <v>0</v>
      </c>
      <c r="H23" s="9"/>
      <c r="I23" s="9"/>
      <c r="J23" s="9"/>
      <c r="K23" s="9"/>
      <c r="L23" s="10"/>
      <c r="M23" s="41">
        <v>0.05</v>
      </c>
      <c r="N23" s="46"/>
      <c r="O23" s="46"/>
    </row>
    <row r="24" spans="2:15" ht="13.5">
      <c r="B24" s="58" t="s">
        <v>15</v>
      </c>
      <c r="C24" s="59"/>
      <c r="D24" s="59"/>
      <c r="E24" s="59"/>
      <c r="F24" s="9"/>
      <c r="G24" s="25">
        <f>ROUNDUP(G23,0)</f>
        <v>0</v>
      </c>
      <c r="H24" s="9" t="s">
        <v>10</v>
      </c>
      <c r="I24" s="9"/>
      <c r="J24" s="9"/>
      <c r="K24" s="9"/>
      <c r="L24" s="10"/>
      <c r="M24" s="41"/>
      <c r="N24" s="46"/>
      <c r="O24" s="46"/>
    </row>
    <row r="25" spans="2:15" ht="13.5">
      <c r="B25" s="21"/>
      <c r="C25" s="22"/>
      <c r="D25" s="22"/>
      <c r="E25" s="22"/>
      <c r="F25" s="9"/>
      <c r="G25" s="35"/>
      <c r="H25" s="9"/>
      <c r="I25" s="9"/>
      <c r="J25" s="9"/>
      <c r="K25" s="9"/>
      <c r="L25" s="10"/>
      <c r="M25" s="41"/>
      <c r="N25" s="46"/>
      <c r="O25" s="46"/>
    </row>
    <row r="26" spans="2:15" ht="12.75" customHeight="1">
      <c r="B26" s="68" t="s">
        <v>17</v>
      </c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42"/>
      <c r="N26" s="46"/>
      <c r="O26" s="46"/>
    </row>
    <row r="27" spans="2:15" ht="13.5">
      <c r="B27" s="11"/>
      <c r="C27" s="9"/>
      <c r="D27" s="9"/>
      <c r="E27" s="12"/>
      <c r="F27" s="9"/>
      <c r="G27" s="9"/>
      <c r="H27" s="9"/>
      <c r="I27" s="9"/>
      <c r="J27" s="9"/>
      <c r="K27" s="9"/>
      <c r="L27" s="10"/>
      <c r="M27" s="41"/>
      <c r="N27" s="46"/>
      <c r="O27" s="46"/>
    </row>
    <row r="28" spans="2:17" ht="13.5">
      <c r="B28" s="58" t="s">
        <v>13</v>
      </c>
      <c r="C28" s="59"/>
      <c r="D28" s="59"/>
      <c r="E28" s="59"/>
      <c r="F28" s="9"/>
      <c r="G28" s="71"/>
      <c r="H28" s="71"/>
      <c r="I28" s="26"/>
      <c r="J28" s="26" t="s">
        <v>20</v>
      </c>
      <c r="K28" s="9"/>
      <c r="L28" s="10"/>
      <c r="M28" s="39"/>
      <c r="N28" s="46"/>
      <c r="O28" s="46"/>
      <c r="Q28" s="3"/>
    </row>
    <row r="29" spans="2:15" ht="13.5">
      <c r="B29" s="11"/>
      <c r="C29" s="9"/>
      <c r="D29" s="9"/>
      <c r="E29" s="12"/>
      <c r="F29" s="9"/>
      <c r="G29" s="27"/>
      <c r="H29" s="9"/>
      <c r="I29" s="9"/>
      <c r="J29" s="9"/>
      <c r="K29" s="9"/>
      <c r="L29" s="10"/>
      <c r="M29" s="39"/>
      <c r="N29" s="46"/>
      <c r="O29" s="46"/>
    </row>
    <row r="30" spans="2:15" ht="13.5">
      <c r="B30" s="58" t="s">
        <v>22</v>
      </c>
      <c r="C30" s="59"/>
      <c r="D30" s="59"/>
      <c r="E30" s="59"/>
      <c r="F30" s="9"/>
      <c r="G30" s="33"/>
      <c r="H30" s="9"/>
      <c r="I30" s="9"/>
      <c r="J30" s="9"/>
      <c r="K30" s="9"/>
      <c r="L30" s="10"/>
      <c r="M30" s="39" t="s">
        <v>21</v>
      </c>
      <c r="N30" s="46"/>
      <c r="O30" s="46"/>
    </row>
    <row r="31" spans="2:15" ht="13.5">
      <c r="B31" s="11"/>
      <c r="C31" s="9"/>
      <c r="D31" s="9"/>
      <c r="E31" s="12"/>
      <c r="F31" s="9"/>
      <c r="G31" s="27"/>
      <c r="H31" s="9"/>
      <c r="I31" s="9"/>
      <c r="J31" s="9"/>
      <c r="K31" s="9"/>
      <c r="L31" s="10"/>
      <c r="M31" s="39" t="s">
        <v>18</v>
      </c>
      <c r="N31" s="46"/>
      <c r="O31" s="46"/>
    </row>
    <row r="32" spans="2:15" ht="13.5">
      <c r="B32" s="58" t="s">
        <v>28</v>
      </c>
      <c r="C32" s="59"/>
      <c r="D32" s="59"/>
      <c r="E32" s="59"/>
      <c r="F32" s="9"/>
      <c r="G32" s="25">
        <f>IF(G28=M30,(G24)*26,IF(G28=M31,(G11)*4,IF(G28=M32,(G11)*4,"")))</f>
      </c>
      <c r="H32" s="26">
        <f>IF(G32&gt;1,G30,"")</f>
        <v>0</v>
      </c>
      <c r="I32" s="9"/>
      <c r="J32" s="55">
        <f>IF(AND(G18=M18,G28=M31,G30=M38,M40="NCG"),"KT88G",IF(AND(G18=M18,G28=M31,G30=M39,M40="NCG"),"KT88S",IF(AND(G18=M18,G28=M32,G30=M38,M40="NCG"),"KS88G",IF(AND(G18=M19,G28=M31,G30=M38,M40="NCG"),"KT137G",IF(AND(G18=M19,G28=M32,H30=M38,M40="NCG"),"KS137G",IF(AND(G18=M19,G28=M31,G30=M39,M40="NCG"),"KT137S",""))))))</f>
      </c>
      <c r="K32" s="36">
        <f>IF(AND(G18=M18,G28=M31,G30=M38,M40="TRAD"),"KT90G",IF(AND(G18=M18,G28=M31,G30=M39,M40="TRAD"),"KT90S",IF(AND(G18=M18,G28=M32,G30=M38,M40="TRAD"),"KS90G","")))</f>
      </c>
      <c r="L32" s="10"/>
      <c r="M32" s="39" t="s">
        <v>19</v>
      </c>
      <c r="N32" s="46"/>
      <c r="O32" s="46"/>
    </row>
    <row r="33" spans="2:15" ht="13.5">
      <c r="B33" s="11"/>
      <c r="C33" s="9"/>
      <c r="D33" s="9"/>
      <c r="E33" s="43"/>
      <c r="F33" s="26"/>
      <c r="G33" s="43"/>
      <c r="H33" s="43"/>
      <c r="I33" s="36"/>
      <c r="J33" s="43"/>
      <c r="K33" s="9"/>
      <c r="L33" s="10"/>
      <c r="M33" s="39"/>
      <c r="N33" s="46"/>
      <c r="O33" s="46"/>
    </row>
    <row r="34" spans="2:15" ht="15.75" customHeight="1">
      <c r="B34" s="54">
        <f>IF(AND(G16=M17,G26=M29,M40="TRAD"),"KLEVAKLIP NOT AVAILABLE FOR THIS PRODUCT",IF(AND(G16=M17,G26=M30,M40="TRAD"),"KLEVAKLIP NOT AVAILABLE FOR THIS PRODUCT",""))</f>
      </c>
      <c r="C34" s="72">
        <f>IF(AND(G18=M19,G28=M31,M40="TRAD"),"KLEVAKLIP NOT AVAILABLE FOR THIS PRODUCT",IF(AND(G18=M19,G28=M32,M40="TRAD"),"KLEVAKLIP NOT AVAILABLE FOR THIS PRODUCT",IF(AND(G28=M32,G30=M39),"KLEVAKLIP SADDLE NOT AVAILABLE IN STAINLESS","")))</f>
      </c>
      <c r="D34" s="72"/>
      <c r="E34" s="72"/>
      <c r="F34" s="72"/>
      <c r="G34" s="72"/>
      <c r="H34" s="72"/>
      <c r="I34" s="72"/>
      <c r="J34" s="72"/>
      <c r="K34" s="72"/>
      <c r="L34" s="50"/>
      <c r="M34" s="39"/>
      <c r="N34" s="46"/>
      <c r="O34" s="46"/>
    </row>
    <row r="35" spans="2:15" ht="13.5">
      <c r="B35" s="11"/>
      <c r="C35" s="9"/>
      <c r="D35" s="9"/>
      <c r="E35" s="9"/>
      <c r="F35" s="9"/>
      <c r="G35" s="9"/>
      <c r="H35" s="9"/>
      <c r="I35" s="9"/>
      <c r="J35" s="9"/>
      <c r="K35" s="9"/>
      <c r="L35" s="10"/>
      <c r="M35" s="52"/>
      <c r="N35" s="46"/>
      <c r="O35" s="46"/>
    </row>
    <row r="36" spans="2:15" ht="12.75" customHeight="1">
      <c r="B36" s="68" t="s">
        <v>12</v>
      </c>
      <c r="C36" s="69"/>
      <c r="D36" s="69"/>
      <c r="E36" s="69"/>
      <c r="F36" s="69"/>
      <c r="G36" s="69"/>
      <c r="H36" s="69"/>
      <c r="I36" s="69"/>
      <c r="J36" s="69"/>
      <c r="K36" s="69"/>
      <c r="L36" s="70"/>
      <c r="M36" s="39" t="s">
        <v>40</v>
      </c>
      <c r="N36" s="46"/>
      <c r="O36" s="46"/>
    </row>
    <row r="37" spans="2:15" ht="3.7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47"/>
      <c r="M37" s="39"/>
      <c r="N37" s="46"/>
      <c r="O37" s="46"/>
    </row>
    <row r="38" spans="2:15" ht="13.5">
      <c r="B38" s="11"/>
      <c r="C38" s="59" t="s">
        <v>15</v>
      </c>
      <c r="D38" s="59"/>
      <c r="E38" s="59"/>
      <c r="F38" s="9"/>
      <c r="G38" s="25">
        <f>IF(G28=M30,"",IF(G28=M31,G11/4,IF(G28=M32,G11/4,"")))</f>
      </c>
      <c r="H38" s="9">
        <f>IF(G28=M31,M36,IF(G28=M32,M36,""))</f>
      </c>
      <c r="I38" s="9"/>
      <c r="J38" s="9"/>
      <c r="K38" s="9"/>
      <c r="L38" s="10"/>
      <c r="M38" s="39" t="s">
        <v>23</v>
      </c>
      <c r="N38" s="46"/>
      <c r="O38" s="46"/>
    </row>
    <row r="39" spans="2:15" ht="13.5">
      <c r="B39" s="11"/>
      <c r="C39" s="9"/>
      <c r="D39" s="9"/>
      <c r="E39" s="22"/>
      <c r="F39" s="9"/>
      <c r="G39" s="12"/>
      <c r="H39" s="9"/>
      <c r="I39" s="9"/>
      <c r="J39" s="9"/>
      <c r="K39" s="9"/>
      <c r="L39" s="10"/>
      <c r="M39" s="39" t="s">
        <v>36</v>
      </c>
      <c r="N39" s="46"/>
      <c r="O39" s="46"/>
    </row>
    <row r="40" spans="2:15" ht="13.5">
      <c r="B40" s="11"/>
      <c r="C40" s="9"/>
      <c r="D40" s="9"/>
      <c r="E40" s="22"/>
      <c r="F40" s="9"/>
      <c r="G40" s="12"/>
      <c r="H40" s="9"/>
      <c r="I40" s="9"/>
      <c r="J40" s="9"/>
      <c r="K40" s="9"/>
      <c r="L40" s="10"/>
      <c r="M40" s="39" t="b">
        <f>IF(G16=M42,"NCG",IF(G16=M43,"NCG",IF(G16=M44,"NCG",IF(G16=M45,"TRAD",IF(G16=M46,"TRAD",IF(G16=M47,"TRAD"))))))</f>
        <v>0</v>
      </c>
      <c r="O40" s="46"/>
    </row>
    <row r="41" spans="2:15" ht="12.75" customHeight="1">
      <c r="B41" s="68" t="s">
        <v>14</v>
      </c>
      <c r="C41" s="69"/>
      <c r="D41" s="69"/>
      <c r="E41" s="69"/>
      <c r="F41" s="69"/>
      <c r="G41" s="69"/>
      <c r="H41" s="69"/>
      <c r="I41" s="69"/>
      <c r="J41" s="69"/>
      <c r="K41" s="69"/>
      <c r="L41" s="70"/>
      <c r="N41" s="46"/>
      <c r="O41" s="46"/>
    </row>
    <row r="42" spans="2:15" ht="13.5">
      <c r="B42" s="66" t="s">
        <v>31</v>
      </c>
      <c r="C42" s="67"/>
      <c r="D42" s="67"/>
      <c r="E42" s="67"/>
      <c r="F42" s="67"/>
      <c r="G42" s="67"/>
      <c r="H42" s="67"/>
      <c r="I42" s="15"/>
      <c r="J42" s="15"/>
      <c r="K42" s="15"/>
      <c r="L42" s="16"/>
      <c r="M42" s="39" t="s">
        <v>25</v>
      </c>
      <c r="N42" s="46"/>
      <c r="O42" s="46"/>
    </row>
    <row r="43" spans="2:15" ht="13.5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39" t="s">
        <v>26</v>
      </c>
      <c r="N43" s="46"/>
      <c r="O43" s="46"/>
    </row>
    <row r="44" spans="2:15" ht="13.5">
      <c r="B44" s="51">
        <f>IF(G24&gt;0,G24,"")</f>
      </c>
      <c r="C44" s="30">
        <f>IF(G24&gt;0,"Boards of","")</f>
      </c>
      <c r="D44" s="29">
        <f>IF(G18&gt;0,G18,"")</f>
      </c>
      <c r="E44" s="30">
        <f>IF(G16&gt;0,G16,"")</f>
      </c>
      <c r="F44" s="29"/>
      <c r="G44" s="31"/>
      <c r="H44" s="15"/>
      <c r="I44" s="15"/>
      <c r="J44" s="15"/>
      <c r="K44" s="15"/>
      <c r="L44" s="16"/>
      <c r="M44" s="39" t="s">
        <v>27</v>
      </c>
      <c r="N44" s="46"/>
      <c r="O44" s="46"/>
    </row>
    <row r="45" spans="2:15" ht="13.5">
      <c r="B45" s="28">
        <f>IF(OR(C34="KLEVAKLIP NOT AVAILABLE FOR THIS PRODUCT",C34="KLEVAKLIP SADDLE NOT AVAILABLE IN STAINLESS"),"",G32)</f>
      </c>
      <c r="C45" s="49">
        <f>IF(OR($C$34="KLEVAKLIP NOT AVAILABLE FOR THIS PRODUCT",$C$34="KLEVAKLIP SADDLE NOT AVAILABLE IN STAINLESS"),"",H32)</f>
        <v>0</v>
      </c>
      <c r="D45" s="57">
        <f>IF(OR($C$34="KLEVAKLIP NOT AVAILABLE FOR THIS PRODUCT",$C$34="KLEVAKLIP SADDLE NOT AVAILABLE IN STAINLESS"),"",G28)</f>
        <v>0</v>
      </c>
      <c r="E45" s="57"/>
      <c r="F45" s="44"/>
      <c r="G45" s="30">
        <f>IF(M40="NCG",J32,IF(M40="TRAD",K32,""))</f>
      </c>
      <c r="H45" s="45"/>
      <c r="I45" s="15"/>
      <c r="J45" s="15"/>
      <c r="K45" s="15"/>
      <c r="L45" s="16"/>
      <c r="M45" s="39" t="s">
        <v>33</v>
      </c>
      <c r="N45" s="46"/>
      <c r="O45" s="46"/>
    </row>
    <row r="46" spans="2:15" ht="13.5">
      <c r="B46" s="56">
        <f>IF(AND(G28=M31,G18=M18,B48=M35),G32*7,IF(AND(G28=M31,G18=M19,B48=M35),G32*8,IF(AND(G28=M32,B48=M35),G32*6,"")))</f>
      </c>
      <c r="C46" s="44">
        <f>IF(AND(G28=M32,B48=M35),"KleveKlip fasteners.(6per KlevaKlip)",IF(AND(G28=M31,G18=M18,B48=M35),"KleveKlip fasteners.(7per KlevaKlip)",IF(AND(G28=M31,G18=M19,B48=M35),"KleveKlip fasteners.(8per KlevaKlip)","")))</f>
      </c>
      <c r="D46" s="44"/>
      <c r="E46" s="44"/>
      <c r="F46" s="44"/>
      <c r="G46" s="44"/>
      <c r="H46" s="45"/>
      <c r="I46" s="15"/>
      <c r="J46" s="15"/>
      <c r="K46" s="15"/>
      <c r="L46" s="16"/>
      <c r="M46" s="39" t="s">
        <v>34</v>
      </c>
      <c r="N46" s="46"/>
      <c r="O46" s="46"/>
    </row>
    <row r="47" spans="2:15" ht="13.5">
      <c r="B47" s="28">
        <f>IF(OR(C34="KLEVAKLIP NOT AVAILABLE FOR THIS PRODUCT",C34="KLEVAKLIP SADDLE NOT AVAILABLE IN STAINLESS"),"",G38)</f>
      </c>
      <c r="C47" s="57">
        <f>IF(OR(C34="KLEVAKLIP NOT AVAILABLE FOR THIS PRODUCT",C34="KLEVAKLIP SADDLE NOT AVAILABLE IN STAINLESS"),"",H38)</f>
      </c>
      <c r="D47" s="57"/>
      <c r="E47" s="57"/>
      <c r="F47" s="29"/>
      <c r="G47" s="29"/>
      <c r="H47" s="15"/>
      <c r="I47" s="15"/>
      <c r="J47" s="15"/>
      <c r="K47" s="15"/>
      <c r="L47" s="16"/>
      <c r="M47" s="39" t="s">
        <v>35</v>
      </c>
      <c r="N47" s="46"/>
      <c r="O47" s="46"/>
    </row>
    <row r="48" spans="2:15" ht="18">
      <c r="B48" s="73">
        <f>IF(OR(C34="KLEVAKLIP NOT AVAILABLE FOR THIS PRODUCT",C34="KLEVAKLIP SADDLE NOT AVAILABLE IN STAINLESS"),"**Please choose another fixing method for this product**","")</f>
      </c>
      <c r="C48" s="74"/>
      <c r="D48" s="74"/>
      <c r="E48" s="74"/>
      <c r="F48" s="74"/>
      <c r="G48" s="74"/>
      <c r="H48" s="74"/>
      <c r="I48" s="74"/>
      <c r="J48" s="74"/>
      <c r="K48" s="74"/>
      <c r="L48" s="75"/>
      <c r="N48" s="46"/>
      <c r="O48" s="46"/>
    </row>
    <row r="49" spans="2:15" ht="13.5">
      <c r="B49" s="48" t="s">
        <v>37</v>
      </c>
      <c r="M49" s="39"/>
      <c r="N49" s="46"/>
      <c r="O49" s="46"/>
    </row>
    <row r="50" spans="13:15" ht="13.5">
      <c r="M50" s="39"/>
      <c r="N50" s="46"/>
      <c r="O50" s="46"/>
    </row>
    <row r="51" spans="13:15" ht="13.5">
      <c r="M51" s="39"/>
      <c r="N51" s="46"/>
      <c r="O51" s="46"/>
    </row>
    <row r="52" spans="13:15" ht="13.5">
      <c r="M52" s="39"/>
      <c r="N52" s="46"/>
      <c r="O52" s="46"/>
    </row>
    <row r="53" spans="13:15" ht="13.5">
      <c r="M53" s="39"/>
      <c r="N53" s="46"/>
      <c r="O53" s="46"/>
    </row>
    <row r="54" spans="13:15" ht="13.5">
      <c r="M54" s="39"/>
      <c r="N54" s="46"/>
      <c r="O54" s="46"/>
    </row>
    <row r="55" spans="13:15" ht="13.5">
      <c r="M55" s="39"/>
      <c r="N55" s="46"/>
      <c r="O55" s="46"/>
    </row>
    <row r="56" spans="13:15" ht="13.5">
      <c r="M56" s="39"/>
      <c r="N56" s="46"/>
      <c r="O56" s="46"/>
    </row>
    <row r="57" spans="13:15" ht="13.5">
      <c r="M57" s="39"/>
      <c r="N57" s="46"/>
      <c r="O57" s="46"/>
    </row>
    <row r="62" ht="13.5">
      <c r="L62" s="1"/>
    </row>
  </sheetData>
  <sheetProtection/>
  <mergeCells count="27">
    <mergeCell ref="G28:H28"/>
    <mergeCell ref="C34:K34"/>
    <mergeCell ref="C47:E47"/>
    <mergeCell ref="B26:L26"/>
    <mergeCell ref="B14:L14"/>
    <mergeCell ref="B48:L48"/>
    <mergeCell ref="B36:L36"/>
    <mergeCell ref="B20:E20"/>
    <mergeCell ref="C38:E38"/>
    <mergeCell ref="B16:E16"/>
    <mergeCell ref="G3:H3"/>
    <mergeCell ref="B22:E22"/>
    <mergeCell ref="J3:K3"/>
    <mergeCell ref="G6:H6"/>
    <mergeCell ref="J6:K6"/>
    <mergeCell ref="B42:H42"/>
    <mergeCell ref="B41:L41"/>
    <mergeCell ref="B28:E28"/>
    <mergeCell ref="B32:E32"/>
    <mergeCell ref="B30:E30"/>
    <mergeCell ref="D45:E45"/>
    <mergeCell ref="B24:E24"/>
    <mergeCell ref="B11:E11"/>
    <mergeCell ref="B5:E5"/>
    <mergeCell ref="B7:E7"/>
    <mergeCell ref="B18:E18"/>
    <mergeCell ref="B21:E21"/>
  </mergeCells>
  <dataValidations count="10">
    <dataValidation type="list" allowBlank="1" showInputMessage="1" showErrorMessage="1" sqref="G16">
      <formula1>'Materials Calculator'!$M$41:$M$47</formula1>
    </dataValidation>
    <dataValidation type="list" allowBlank="1" showInputMessage="1" showErrorMessage="1" sqref="G30">
      <formula1>'Materials Calculator'!$M$37:$M$39</formula1>
    </dataValidation>
    <dataValidation type="list" allowBlank="1" showInputMessage="1" showErrorMessage="1" sqref="I28">
      <formula1>'Materials Calculator'!$Q$28:$Q$33</formula1>
    </dataValidation>
    <dataValidation type="list" allowBlank="1" showInputMessage="1" showErrorMessage="1" sqref="G28:H28">
      <formula1>'Materials Calculator'!$M$29:$M$32</formula1>
    </dataValidation>
    <dataValidation type="list" allowBlank="1" showInputMessage="1" showErrorMessage="1" sqref="G18">
      <formula1>'Materials Calculator'!$M$17:$M$19</formula1>
    </dataValidation>
    <dataValidation type="list" allowBlank="1" showInputMessage="1" showErrorMessage="1" sqref="G20">
      <formula1>'Materials Calculator'!$M$22:$M$23</formula1>
    </dataValidation>
    <dataValidation type="decimal" allowBlank="1" showInputMessage="1" showErrorMessage="1" sqref="I5">
      <formula1>0.1</formula1>
      <formula2>10000</formula2>
    </dataValidation>
    <dataValidation type="decimal" allowBlank="1" showInputMessage="1" showErrorMessage="1" sqref="L5:O5 L8:O8">
      <formula1>0.1</formula1>
      <formula2>100000</formula2>
    </dataValidation>
    <dataValidation type="decimal" allowBlank="1" showInputMessage="1" showErrorMessage="1" sqref="G8:H8 G5:H5">
      <formula1>0</formula1>
      <formula2>10000</formula2>
    </dataValidation>
    <dataValidation type="decimal" allowBlank="1" showInputMessage="1" showErrorMessage="1" sqref="J8:K8 J5:K5">
      <formula1>0</formula1>
      <formula2>100000</formula2>
    </dataValidation>
  </dataValidations>
  <printOptions horizontalCentered="1" verticalCentered="1"/>
  <pageMargins left="0.1968503937007874" right="0.1968503937007874" top="0.15748031496062992" bottom="0.15748031496062992" header="0.31496062992125984" footer="0.31496062992125984"/>
  <pageSetup fitToHeight="1" fitToWidth="1"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Lauren Ramien</cp:lastModifiedBy>
  <cp:lastPrinted>2009-02-04T00:55:38Z</cp:lastPrinted>
  <dcterms:created xsi:type="dcterms:W3CDTF">2008-08-22T02:11:30Z</dcterms:created>
  <dcterms:modified xsi:type="dcterms:W3CDTF">2015-06-04T04:59:28Z</dcterms:modified>
  <cp:category/>
  <cp:version/>
  <cp:contentType/>
  <cp:contentStatus/>
</cp:coreProperties>
</file>